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kasz.paterek\Desktop\SA.270.22.2025 - usługi leśne na 2026\Załącznik nr 1 - Formularz Ofertowy\"/>
    </mc:Choice>
  </mc:AlternateContent>
  <xr:revisionPtr revIDLastSave="0" documentId="13_ncr:1_{17F7C96F-0389-4865-9D3D-95A2C6E6BEB9}" xr6:coauthVersionLast="47" xr6:coauthVersionMax="47" xr10:uidLastSave="{00000000-0000-0000-0000-000000000000}"/>
  <bookViews>
    <workbookView xWindow="1125" yWindow="1125" windowWidth="19590" windowHeight="14085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92" i="1" l="1"/>
  <c r="I91" i="1"/>
  <c r="I84" i="1"/>
  <c r="I83" i="1"/>
  <c r="I76" i="1"/>
  <c r="I75" i="1"/>
  <c r="I68" i="1"/>
  <c r="I67" i="1"/>
  <c r="I60" i="1"/>
  <c r="I59" i="1"/>
  <c r="I42" i="1"/>
  <c r="I37" i="1"/>
  <c r="G97" i="1"/>
  <c r="I97" i="1" s="1"/>
  <c r="G96" i="1"/>
  <c r="I96" i="1" s="1"/>
  <c r="G95" i="1"/>
  <c r="I95" i="1" s="1"/>
  <c r="G94" i="1"/>
  <c r="I94" i="1" s="1"/>
  <c r="G93" i="1"/>
  <c r="I93" i="1" s="1"/>
  <c r="G92" i="1"/>
  <c r="G91" i="1"/>
  <c r="G90" i="1"/>
  <c r="I90" i="1" s="1"/>
  <c r="G89" i="1"/>
  <c r="I89" i="1" s="1"/>
  <c r="G88" i="1"/>
  <c r="I88" i="1" s="1"/>
  <c r="G87" i="1"/>
  <c r="I87" i="1" s="1"/>
  <c r="G86" i="1"/>
  <c r="I86" i="1" s="1"/>
  <c r="G85" i="1"/>
  <c r="I85" i="1" s="1"/>
  <c r="G84" i="1"/>
  <c r="G83" i="1"/>
  <c r="G82" i="1"/>
  <c r="I82" i="1" s="1"/>
  <c r="G81" i="1"/>
  <c r="I81" i="1" s="1"/>
  <c r="G80" i="1"/>
  <c r="I80" i="1" s="1"/>
  <c r="G79" i="1"/>
  <c r="I79" i="1" s="1"/>
  <c r="G78" i="1"/>
  <c r="I78" i="1" s="1"/>
  <c r="G77" i="1"/>
  <c r="I77" i="1" s="1"/>
  <c r="G76" i="1"/>
  <c r="G75" i="1"/>
  <c r="G74" i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/>
  <c r="G67" i="1"/>
  <c r="G66" i="1"/>
  <c r="I66" i="1" s="1"/>
  <c r="G65" i="1"/>
  <c r="I65" i="1" s="1"/>
  <c r="G64" i="1"/>
  <c r="I64" i="1" s="1"/>
  <c r="G63" i="1"/>
  <c r="I63" i="1" s="1"/>
  <c r="G62" i="1"/>
  <c r="I62" i="1" s="1"/>
  <c r="G61" i="1"/>
  <c r="I61" i="1" s="1"/>
  <c r="G60" i="1"/>
  <c r="G59" i="1"/>
  <c r="G58" i="1"/>
  <c r="I58" i="1" s="1"/>
  <c r="G57" i="1"/>
  <c r="I57" i="1" s="1"/>
  <c r="G56" i="1"/>
  <c r="I56" i="1" s="1"/>
  <c r="G55" i="1"/>
  <c r="I55" i="1" s="1"/>
  <c r="G52" i="1"/>
  <c r="I52" i="1" s="1"/>
  <c r="G47" i="1"/>
  <c r="I47" i="1" s="1"/>
  <c r="G42" i="1"/>
  <c r="G37" i="1"/>
  <c r="G32" i="1"/>
  <c r="I32" i="1" s="1"/>
  <c r="K52" i="1" l="1"/>
  <c r="L52" i="1" s="1"/>
  <c r="K62" i="1"/>
  <c r="L62" i="1" s="1"/>
  <c r="L70" i="1"/>
  <c r="K70" i="1"/>
  <c r="K78" i="1"/>
  <c r="L78" i="1" s="1"/>
  <c r="K86" i="1"/>
  <c r="L86" i="1" s="1"/>
  <c r="K94" i="1"/>
  <c r="L94" i="1" s="1"/>
  <c r="K55" i="1"/>
  <c r="L55" i="1" s="1"/>
  <c r="L63" i="1"/>
  <c r="K63" i="1"/>
  <c r="K71" i="1"/>
  <c r="L71" i="1" s="1"/>
  <c r="K79" i="1"/>
  <c r="L79" i="1" s="1"/>
  <c r="K87" i="1"/>
  <c r="L87" i="1" s="1"/>
  <c r="L95" i="1"/>
  <c r="K95" i="1"/>
  <c r="K80" i="1"/>
  <c r="L80" i="1" s="1"/>
  <c r="L75" i="1"/>
  <c r="K81" i="1"/>
  <c r="L81" i="1"/>
  <c r="L76" i="1"/>
  <c r="K66" i="1"/>
  <c r="L66" i="1" s="1"/>
  <c r="K56" i="1"/>
  <c r="L56" i="1" s="1"/>
  <c r="K72" i="1"/>
  <c r="L72" i="1" s="1"/>
  <c r="K88" i="1"/>
  <c r="L88" i="1" s="1"/>
  <c r="K57" i="1"/>
  <c r="L57" i="1"/>
  <c r="K73" i="1"/>
  <c r="L73" i="1"/>
  <c r="K97" i="1"/>
  <c r="L97" i="1" s="1"/>
  <c r="K58" i="1"/>
  <c r="L58" i="1" s="1"/>
  <c r="K74" i="1"/>
  <c r="L74" i="1" s="1"/>
  <c r="K82" i="1"/>
  <c r="L82" i="1" s="1"/>
  <c r="K90" i="1"/>
  <c r="L90" i="1" s="1"/>
  <c r="L83" i="1"/>
  <c r="K64" i="1"/>
  <c r="L64" i="1" s="1"/>
  <c r="K96" i="1"/>
  <c r="L96" i="1" s="1"/>
  <c r="K65" i="1"/>
  <c r="L65" i="1" s="1"/>
  <c r="K89" i="1"/>
  <c r="L89" i="1"/>
  <c r="K32" i="1"/>
  <c r="L32" i="1" s="1"/>
  <c r="F99" i="1"/>
  <c r="K47" i="1"/>
  <c r="L47" i="1" s="1"/>
  <c r="K61" i="1"/>
  <c r="L61" i="1"/>
  <c r="K69" i="1"/>
  <c r="L69" i="1"/>
  <c r="K77" i="1"/>
  <c r="L77" i="1"/>
  <c r="K85" i="1"/>
  <c r="L85" i="1" s="1"/>
  <c r="K93" i="1"/>
  <c r="L93" i="1"/>
  <c r="L92" i="1"/>
  <c r="K37" i="1"/>
  <c r="L37" i="1" s="1"/>
  <c r="K59" i="1"/>
  <c r="L59" i="1" s="1"/>
  <c r="K67" i="1"/>
  <c r="L67" i="1" s="1"/>
  <c r="K75" i="1"/>
  <c r="K83" i="1"/>
  <c r="K91" i="1"/>
  <c r="L91" i="1" s="1"/>
  <c r="K42" i="1"/>
  <c r="L42" i="1" s="1"/>
  <c r="K60" i="1"/>
  <c r="L60" i="1" s="1"/>
  <c r="K68" i="1"/>
  <c r="L68" i="1" s="1"/>
  <c r="K76" i="1"/>
  <c r="K84" i="1"/>
  <c r="L84" i="1" s="1"/>
  <c r="K92" i="1"/>
  <c r="F100" i="1" l="1"/>
  <c r="B26" i="1" s="1"/>
</calcChain>
</file>

<file path=xl/sharedStrings.xml><?xml version="1.0" encoding="utf-8"?>
<sst xmlns="http://schemas.openxmlformats.org/spreadsheetml/2006/main" count="291" uniqueCount="178">
  <si>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</si>
  <si>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</si>
  <si>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</si>
  <si>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</si>
  <si>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</si>
  <si>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</si>
  <si>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</si>
  <si>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</si>
  <si>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</si>
  <si>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</si>
  <si>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</si>
  <si>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</si>
  <si>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</si>
  <si>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</si>
  <si>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</si>
  <si>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18</t>
  </si>
  <si>
    <t>PORZ-STOS</t>
  </si>
  <si>
    <t>Wynoszenie i układanie pozostałości drzewnych w stosy niewymiarowe</t>
  </si>
  <si>
    <t>M3P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</si>
  <si>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</si>
  <si>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</si>
  <si>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</si>
  <si>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</si>
  <si>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</si>
  <si>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</si>
  <si>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</si>
  <si>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</si>
  <si>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</si>
  <si>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</si>
  <si>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</si>
  <si>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</si>
  <si>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</si>
  <si>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</si>
  <si>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</si>
  <si>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</si>
  <si>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</si>
  <si>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77</t>
  </si>
  <si>
    <t>WYK-POGCZ</t>
  </si>
  <si>
    <t>Wyorywanie bruzd pługiem leśnym z pogłębiaczem na powierzchni pow. 0,5 ha</t>
  </si>
  <si>
    <t>78</t>
  </si>
  <si>
    <t>WYK-P5GCP</t>
  </si>
  <si>
    <t>Wyorywanie bruzd pługiem leśnym z pogłębiaczem na pow. do 0,5 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</si>
  <si>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</si>
  <si>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</si>
  <si>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</si>
  <si>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</si>
  <si>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</si>
  <si>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</si>
  <si>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</si>
  <si>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</si>
  <si>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</si>
  <si>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</si>
  <si>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</si>
  <si>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</si>
  <si>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</si>
  <si>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</si>
  <si>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</si>
  <si>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</si>
  <si>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</si>
  <si>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</si>
  <si>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</si>
  <si>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112</t>
  </si>
  <si>
    <t>SIEW-RCP</t>
  </si>
  <si>
    <t>Siew ciągły, przerywany lub kupkowy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</si>
  <si>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</si>
  <si>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</si>
  <si>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</si>
  <si>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</si>
  <si>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</si>
  <si>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</si>
  <si>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</si>
  <si>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</si>
  <si>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</si>
  <si>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</si>
  <si>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</si>
  <si>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</si>
  <si>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</si>
  <si>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</si>
  <si>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</si>
  <si>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</si>
  <si>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</si>
  <si>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</si>
  <si>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</si>
  <si>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</si>
  <si>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</si>
  <si>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</si>
  <si>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</si>
  <si>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</si>
  <si>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</si>
  <si>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</si>
  <si>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</si>
  <si>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</si>
  <si>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</si>
  <si>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</si>
  <si>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</si>
  <si>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</si>
  <si>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</si>
  <si>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</si>
  <si>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</si>
  <si>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</si>
  <si>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</si>
  <si>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</si>
  <si>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</si>
  <si>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</si>
  <si>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</si>
  <si>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</si>
  <si>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</si>
  <si>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</si>
  <si>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</si>
  <si>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</si>
  <si>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</si>
  <si>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</si>
  <si>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</si>
  <si>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</si>
  <si>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</si>
  <si>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</si>
  <si>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</si>
  <si>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</si>
  <si>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</si>
  <si>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</si>
  <si>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</si>
  <si>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</si>
  <si>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</si>
  <si>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</si>
  <si>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</si>
  <si>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</si>
  <si>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</si>
  <si>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</si>
  <si>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</si>
  <si>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</si>
  <si>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</si>
  <si>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</si>
  <si>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</si>
  <si>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</si>
  <si>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</si>
  <si>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</si>
  <si>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</si>
  <si>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</si>
  <si>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</si>
  <si>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</si>
  <si>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</si>
  <si>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</si>
  <si>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</si>
  <si>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</si>
  <si>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</si>
  <si>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</si>
  <si>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</si>
  <si>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</si>
  <si>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</si>
  <si>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</si>
  <si>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</si>
  <si>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</si>
  <si>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</si>
  <si>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</si>
  <si>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</si>
  <si>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</si>
  <si>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</si>
  <si>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Góra Śląska</t>
  </si>
  <si>
    <t xml:space="preserve">56-200 Góra; Podwale;31                    </t>
  </si>
  <si>
    <t>Odpowiadając na ogłoszenie o przetargu nieograniczonym na „Wykonywanie usług z zakresu gospodarki leśnej na terenie Nadleśnictwa Góra śląska w roku 2026''  składamy niniejszym ofertę na pakiet Pak. II - JEMIEL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</si>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</sst>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38"/>
  <sheetViews>
    <sheetView tabSelected="1" topLeftCell="A95" workbookViewId="0">
      <selection activeCell="G97" sqref="G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39" t="s">
        <v>151</v>
      </c>
      <c r="K2" s="39"/>
      <c r="L2" s="39"/>
      <c r="M2" s="39"/>
      <c r="N2" s="39"/>
      <c r="O2" s="39"/>
      <c r="P2" s="39"/>
    </row>
    <row r="3" spans="2:16" s="1" customFormat="1" ht="28.9" customHeight="1" x14ac:dyDescent="0.2">
      <c r="B3" s="12"/>
      <c r="C3" s="12"/>
      <c r="D3" s="12"/>
      <c r="E3" s="12"/>
    </row>
    <row r="4" spans="2:16" s="1" customFormat="1" ht="2.65" customHeight="1" x14ac:dyDescent="0.2">
      <c r="B4" s="28"/>
      <c r="C4" s="28"/>
      <c r="D4" s="28"/>
      <c r="E4" s="28"/>
    </row>
    <row r="5" spans="2:16" s="1" customFormat="1" ht="28.9" customHeight="1" x14ac:dyDescent="0.2">
      <c r="B5" s="13"/>
      <c r="C5" s="13"/>
      <c r="D5" s="13"/>
      <c r="E5" s="13"/>
    </row>
    <row r="6" spans="2:16" s="1" customFormat="1" ht="2.65" customHeight="1" x14ac:dyDescent="0.2">
      <c r="B6" s="28"/>
      <c r="C6" s="28"/>
      <c r="D6" s="28"/>
      <c r="E6" s="28"/>
    </row>
    <row r="7" spans="2:16" s="1" customFormat="1" ht="28.9" customHeight="1" x14ac:dyDescent="0.2">
      <c r="B7" s="13"/>
      <c r="C7" s="13"/>
      <c r="D7" s="13"/>
      <c r="E7" s="13"/>
    </row>
    <row r="8" spans="2:16" s="1" customFormat="1" ht="5.25" customHeight="1" x14ac:dyDescent="0.2">
      <c r="B8" s="28"/>
      <c r="C8" s="28"/>
      <c r="D8" s="28"/>
      <c r="E8" s="28"/>
    </row>
    <row r="9" spans="2:16" s="1" customFormat="1" ht="4.1500000000000004" customHeight="1" x14ac:dyDescent="0.2"/>
    <row r="10" spans="2:16" s="1" customFormat="1" ht="6.95" customHeight="1" x14ac:dyDescent="0.2">
      <c r="B10" s="14" t="s">
        <v>152</v>
      </c>
      <c r="C10" s="14"/>
      <c r="D10" s="14"/>
      <c r="E10" s="14"/>
    </row>
    <row r="11" spans="2:16" s="1" customFormat="1" ht="12.4" customHeight="1" x14ac:dyDescent="0.2">
      <c r="B11" s="14"/>
      <c r="C11" s="14"/>
      <c r="D11" s="14"/>
      <c r="E11" s="14"/>
      <c r="G11" s="11"/>
      <c r="H11" s="37" t="s">
        <v>153</v>
      </c>
      <c r="I11" s="37"/>
      <c r="J11" s="37"/>
      <c r="K11" s="37"/>
      <c r="L11" s="37"/>
      <c r="M11" s="37"/>
      <c r="N11" s="37"/>
      <c r="O11" s="37"/>
    </row>
    <row r="12" spans="2:16" s="1" customFormat="1" ht="7.9" customHeight="1" x14ac:dyDescent="0.2">
      <c r="H12" s="37"/>
      <c r="I12" s="37"/>
      <c r="J12" s="37"/>
      <c r="K12" s="37"/>
      <c r="L12" s="37"/>
      <c r="M12" s="37"/>
      <c r="N12" s="37"/>
      <c r="O12" s="37"/>
    </row>
    <row r="13" spans="2:16" s="1" customFormat="1" ht="20.25" customHeight="1" x14ac:dyDescent="0.2"/>
    <row r="14" spans="2:16" s="1" customFormat="1" ht="24" customHeight="1" x14ac:dyDescent="0.2">
      <c r="F14" s="33" t="s">
        <v>154</v>
      </c>
      <c r="G14" s="33"/>
      <c r="H14" s="33"/>
      <c r="I14" s="33"/>
    </row>
    <row r="15" spans="2:16" s="1" customFormat="1" ht="43.15" customHeight="1" x14ac:dyDescent="0.2"/>
    <row r="16" spans="2:16" s="1" customFormat="1" ht="20.65" customHeight="1" x14ac:dyDescent="0.2">
      <c r="C16" s="24" t="s">
        <v>155</v>
      </c>
      <c r="D16" s="24"/>
      <c r="E16" s="24"/>
    </row>
    <row r="17" spans="2:13" s="1" customFormat="1" ht="2.65" customHeight="1" x14ac:dyDescent="0.2"/>
    <row r="18" spans="2:13" s="1" customFormat="1" ht="20.65" customHeight="1" x14ac:dyDescent="0.2">
      <c r="C18" s="24" t="s">
        <v>156</v>
      </c>
      <c r="D18" s="24"/>
      <c r="E18" s="24"/>
    </row>
    <row r="19" spans="2:13" s="1" customFormat="1" ht="2.65" customHeight="1" x14ac:dyDescent="0.2"/>
    <row r="20" spans="2:13" s="1" customFormat="1" ht="20.65" customHeight="1" x14ac:dyDescent="0.2">
      <c r="C20" s="24" t="s">
        <v>157</v>
      </c>
      <c r="D20" s="24"/>
      <c r="E20" s="24"/>
    </row>
    <row r="21" spans="2:13" s="1" customFormat="1" ht="2.65" customHeight="1" x14ac:dyDescent="0.2"/>
    <row r="22" spans="2:13" s="1" customFormat="1" ht="20.65" customHeight="1" x14ac:dyDescent="0.2">
      <c r="C22" s="24" t="s">
        <v>158</v>
      </c>
      <c r="D22" s="24"/>
      <c r="E22" s="24"/>
    </row>
    <row r="23" spans="2:13" s="1" customFormat="1" ht="34.700000000000003" customHeight="1" x14ac:dyDescent="0.2"/>
    <row r="24" spans="2:13" s="1" customFormat="1" ht="50.1" customHeight="1" x14ac:dyDescent="0.2">
      <c r="B24" s="22" t="s">
        <v>159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TEXT(F100,"#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160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40" t="s">
        <v>10</v>
      </c>
      <c r="M31" s="4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f>10733*2</f>
        <v>21466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9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24" t="s">
        <v>161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40" t="s">
        <v>10</v>
      </c>
      <c r="M36" s="4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f>4625*2</f>
        <v>9250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9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24" t="s">
        <v>162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40" t="s">
        <v>10</v>
      </c>
      <c r="M41" s="4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f>12833*2</f>
        <v>25666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9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24" t="s">
        <v>163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40" t="s">
        <v>10</v>
      </c>
      <c r="M46" s="4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f>4893*2</f>
        <v>9786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9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24" t="s">
        <v>164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40" t="s">
        <v>10</v>
      </c>
      <c r="M51" s="40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f>3656*2</f>
        <v>7312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9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40" t="s">
        <v>10</v>
      </c>
      <c r="M54" s="40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f>60*2</f>
        <v>120</v>
      </c>
      <c r="H55" s="10">
        <v>0</v>
      </c>
      <c r="I55" s="9">
        <f t="shared" ref="I55:I97" si="0">ROUND(G55* H55,2)</f>
        <v>0</v>
      </c>
      <c r="J55" s="5">
        <v>8</v>
      </c>
      <c r="K55" s="9">
        <f t="shared" ref="K55:K97" si="1">ROUND(I55* J55/100,2)</f>
        <v>0</v>
      </c>
      <c r="L55" s="19">
        <f t="shared" ref="L55:L97" si="2"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f>43.06*2</f>
        <v>86.12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9">
        <f t="shared" si="2"/>
        <v>0</v>
      </c>
      <c r="M56" s="20"/>
    </row>
    <row r="57" spans="2:13" s="1" customFormat="1" ht="28.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f>11.18*2</f>
        <v>22.36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9">
        <f t="shared" si="2"/>
        <v>0</v>
      </c>
      <c r="M57" s="20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f>3.38*2</f>
        <v>6.76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9">
        <f t="shared" si="2"/>
        <v>0</v>
      </c>
      <c r="M58" s="20"/>
    </row>
    <row r="59" spans="2:13" s="1" customFormat="1" ht="28.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f>369.2*2</f>
        <v>738.4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9">
        <f t="shared" si="2"/>
        <v>0</v>
      </c>
      <c r="M59" s="20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f>1.9*2</f>
        <v>3.8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9">
        <f t="shared" si="2"/>
        <v>0</v>
      </c>
      <c r="M60" s="20"/>
    </row>
    <row r="61" spans="2:13" s="1" customFormat="1" ht="28.9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f>78.8*2</f>
        <v>157.6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9">
        <f t="shared" si="2"/>
        <v>0</v>
      </c>
      <c r="M61" s="20"/>
    </row>
    <row r="62" spans="2:13" s="1" customFormat="1" ht="28.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f>5.6*2</f>
        <v>11.2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9">
        <f t="shared" si="2"/>
        <v>0</v>
      </c>
      <c r="M62" s="20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45</v>
      </c>
      <c r="G63" s="8">
        <f>152.5*2</f>
        <v>305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9">
        <f t="shared" si="2"/>
        <v>0</v>
      </c>
      <c r="M63" s="20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45</v>
      </c>
      <c r="G64" s="8">
        <f>21.1*2</f>
        <v>42.2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9">
        <f t="shared" si="2"/>
        <v>0</v>
      </c>
      <c r="M64" s="20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45</v>
      </c>
      <c r="G65" s="8">
        <f>5*2</f>
        <v>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9">
        <f t="shared" si="2"/>
        <v>0</v>
      </c>
      <c r="M65" s="20"/>
    </row>
    <row r="66" spans="2:13" s="1" customFormat="1" ht="28.9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45</v>
      </c>
      <c r="G66" s="8">
        <f>47.9*2</f>
        <v>95.8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9">
        <f t="shared" si="2"/>
        <v>0</v>
      </c>
      <c r="M66" s="20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45</v>
      </c>
      <c r="G67" s="8">
        <f>5*2</f>
        <v>10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9">
        <f t="shared" si="2"/>
        <v>0</v>
      </c>
      <c r="M67" s="20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45</v>
      </c>
      <c r="G68" s="8">
        <f>220.4*2</f>
        <v>440.8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9">
        <f t="shared" si="2"/>
        <v>0</v>
      </c>
      <c r="M68" s="20"/>
    </row>
    <row r="69" spans="2:13" s="1" customFormat="1" ht="19.7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32</v>
      </c>
      <c r="G69" s="8">
        <f>12*2</f>
        <v>24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9">
        <f t="shared" si="2"/>
        <v>0</v>
      </c>
      <c r="M69" s="20"/>
    </row>
    <row r="70" spans="2:13" s="1" customFormat="1" ht="28.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f>20*2</f>
        <v>40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9">
        <f t="shared" si="2"/>
        <v>0</v>
      </c>
      <c r="M70" s="20"/>
    </row>
    <row r="71" spans="2:13" s="1" customFormat="1" ht="28.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22</v>
      </c>
      <c r="G71" s="8">
        <f>36.4*2</f>
        <v>72.8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9">
        <f t="shared" si="2"/>
        <v>0</v>
      </c>
      <c r="M71" s="20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22</v>
      </c>
      <c r="G72" s="8">
        <f>15*2</f>
        <v>30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9">
        <f t="shared" si="2"/>
        <v>0</v>
      </c>
      <c r="M72" s="20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22</v>
      </c>
      <c r="G73" s="8">
        <f>19.54*2</f>
        <v>39.08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9">
        <f t="shared" si="2"/>
        <v>0</v>
      </c>
      <c r="M73" s="20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22</v>
      </c>
      <c r="G74" s="8">
        <f>29.07*2</f>
        <v>58.14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9">
        <f t="shared" si="2"/>
        <v>0</v>
      </c>
      <c r="M74" s="20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22</v>
      </c>
      <c r="G75" s="8">
        <f>59.28*2</f>
        <v>118.56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9">
        <f t="shared" si="2"/>
        <v>0</v>
      </c>
      <c r="M75" s="20"/>
    </row>
    <row r="76" spans="2:13" s="1" customFormat="1" ht="28.9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22</v>
      </c>
      <c r="G76" s="8">
        <f>20.2*2</f>
        <v>40.4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9">
        <f t="shared" si="2"/>
        <v>0</v>
      </c>
      <c r="M76" s="20"/>
    </row>
    <row r="77" spans="2:13" s="1" customFormat="1" ht="28.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88</v>
      </c>
      <c r="G77" s="8">
        <f>2.5*2</f>
        <v>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9">
        <f t="shared" si="2"/>
        <v>0</v>
      </c>
      <c r="M77" s="20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88</v>
      </c>
      <c r="G78" s="8">
        <f>69.69*2</f>
        <v>139.38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9">
        <f t="shared" si="2"/>
        <v>0</v>
      </c>
      <c r="M78" s="20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95</v>
      </c>
      <c r="G79" s="8">
        <f>130*2</f>
        <v>260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9">
        <f t="shared" si="2"/>
        <v>0</v>
      </c>
      <c r="M79" s="20"/>
    </row>
    <row r="80" spans="2:13" s="1" customFormat="1" ht="28.9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99</v>
      </c>
      <c r="G80" s="8">
        <f>52*2</f>
        <v>104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9">
        <f t="shared" si="2"/>
        <v>0</v>
      </c>
      <c r="M80" s="20"/>
    </row>
    <row r="81" spans="2:13" s="1" customFormat="1" ht="28.9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99</v>
      </c>
      <c r="G81" s="8">
        <f>55*2</f>
        <v>110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9">
        <f t="shared" si="2"/>
        <v>0</v>
      </c>
      <c r="M81" s="20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99</v>
      </c>
      <c r="G82" s="8">
        <f>315*2</f>
        <v>630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9">
        <f t="shared" si="2"/>
        <v>0</v>
      </c>
      <c r="M82" s="20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95</v>
      </c>
      <c r="G83" s="8">
        <f>287*2</f>
        <v>574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9">
        <f t="shared" si="2"/>
        <v>0</v>
      </c>
      <c r="M83" s="20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95</v>
      </c>
      <c r="G84" s="8">
        <f>150*2</f>
        <v>300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9">
        <f t="shared" si="2"/>
        <v>0</v>
      </c>
      <c r="M84" s="20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95</v>
      </c>
      <c r="G85" s="8">
        <f>17*2</f>
        <v>34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9">
        <f t="shared" si="2"/>
        <v>0</v>
      </c>
      <c r="M85" s="20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95</v>
      </c>
      <c r="G86" s="8">
        <f>51*2</f>
        <v>102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9">
        <f t="shared" si="2"/>
        <v>0</v>
      </c>
      <c r="M86" s="20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95</v>
      </c>
      <c r="G87" s="8">
        <f>150*2</f>
        <v>300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9">
        <f t="shared" si="2"/>
        <v>0</v>
      </c>
      <c r="M87" s="20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95</v>
      </c>
      <c r="G88" s="8">
        <f>5*2</f>
        <v>10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9">
        <f t="shared" si="2"/>
        <v>0</v>
      </c>
      <c r="M88" s="20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95</v>
      </c>
      <c r="G89" s="8">
        <f>21*2</f>
        <v>42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9">
        <f t="shared" si="2"/>
        <v>0</v>
      </c>
      <c r="M89" s="20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95</v>
      </c>
      <c r="G90" s="8">
        <f>95*2</f>
        <v>190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9">
        <f t="shared" si="2"/>
        <v>0</v>
      </c>
      <c r="M90" s="20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127</v>
      </c>
      <c r="F91" s="6" t="s">
        <v>95</v>
      </c>
      <c r="G91" s="8">
        <f>151*2</f>
        <v>302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9">
        <f t="shared" si="2"/>
        <v>0</v>
      </c>
      <c r="M91" s="20"/>
    </row>
    <row r="92" spans="2:13" s="1" customFormat="1" ht="28.9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95</v>
      </c>
      <c r="G92" s="8">
        <f>20*2</f>
        <v>40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9">
        <f t="shared" si="2"/>
        <v>0</v>
      </c>
      <c r="M92" s="20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135</v>
      </c>
      <c r="F93" s="6" t="s">
        <v>22</v>
      </c>
      <c r="G93" s="8">
        <f>11.13*2</f>
        <v>22.26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9">
        <f t="shared" si="2"/>
        <v>0</v>
      </c>
      <c r="M93" s="20"/>
    </row>
    <row r="94" spans="2:13" s="1" customFormat="1" ht="19.7" customHeight="1" x14ac:dyDescent="0.2">
      <c r="B94" s="5">
        <v>45</v>
      </c>
      <c r="C94" s="6" t="s">
        <v>136</v>
      </c>
      <c r="D94" s="6" t="s">
        <v>137</v>
      </c>
      <c r="E94" s="7" t="s">
        <v>108</v>
      </c>
      <c r="F94" s="6" t="s">
        <v>95</v>
      </c>
      <c r="G94" s="8">
        <f>200.72*2</f>
        <v>401.44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9">
        <f t="shared" si="2"/>
        <v>0</v>
      </c>
      <c r="M94" s="20"/>
    </row>
    <row r="95" spans="2:13" s="1" customFormat="1" ht="19.7" customHeight="1" x14ac:dyDescent="0.2">
      <c r="B95" s="5">
        <v>46</v>
      </c>
      <c r="C95" s="6" t="s">
        <v>138</v>
      </c>
      <c r="D95" s="6" t="s">
        <v>139</v>
      </c>
      <c r="E95" s="7" t="s">
        <v>113</v>
      </c>
      <c r="F95" s="6" t="s">
        <v>95</v>
      </c>
      <c r="G95" s="8">
        <f>8*2</f>
        <v>16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9">
        <f t="shared" si="2"/>
        <v>0</v>
      </c>
      <c r="M95" s="20"/>
    </row>
    <row r="96" spans="2:13" s="1" customFormat="1" ht="19.7" customHeight="1" x14ac:dyDescent="0.2">
      <c r="B96" s="5">
        <v>47</v>
      </c>
      <c r="C96" s="6" t="s">
        <v>140</v>
      </c>
      <c r="D96" s="6" t="s">
        <v>141</v>
      </c>
      <c r="E96" s="7" t="s">
        <v>142</v>
      </c>
      <c r="F96" s="6" t="s">
        <v>95</v>
      </c>
      <c r="G96" s="8">
        <f>94*2</f>
        <v>188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9">
        <f t="shared" si="2"/>
        <v>0</v>
      </c>
      <c r="M96" s="20"/>
    </row>
    <row r="97" spans="2:14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127</v>
      </c>
      <c r="F97" s="6" t="s">
        <v>95</v>
      </c>
      <c r="G97" s="8">
        <f>47*2</f>
        <v>94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9">
        <f t="shared" si="2"/>
        <v>0</v>
      </c>
      <c r="M97" s="20"/>
    </row>
    <row r="98" spans="2:14" s="1" customFormat="1" ht="55.9" customHeight="1" x14ac:dyDescent="0.2"/>
    <row r="99" spans="2:14" s="1" customFormat="1" ht="21.4" customHeight="1" x14ac:dyDescent="0.2">
      <c r="B99" s="15" t="s">
        <v>145</v>
      </c>
      <c r="C99" s="15"/>
      <c r="D99" s="15"/>
      <c r="E99" s="15"/>
      <c r="F99" s="34">
        <f>ROUND(I32+I37+I42+I47+I52+I55+I56+I57+I58+I59+I60+I61+I62+I63+I64+I65+I66+I67+I68+I69+I70+I71+I72+I73+I74+I75+I76+I77+I78+I79+I80+I81+I82+I83+I84+I85+I86+I87+I88+I89+I90+I91+I92+I93+I94+I95+I96+I97,2)</f>
        <v>0</v>
      </c>
      <c r="G99" s="35"/>
      <c r="H99" s="35"/>
      <c r="I99" s="35"/>
      <c r="J99" s="35"/>
      <c r="K99" s="35"/>
      <c r="L99" s="35"/>
      <c r="M99" s="36"/>
    </row>
    <row r="100" spans="2:14" s="1" customFormat="1" ht="21.4" customHeight="1" x14ac:dyDescent="0.2">
      <c r="B100" s="15" t="s">
        <v>146</v>
      </c>
      <c r="C100" s="15"/>
      <c r="D100" s="15"/>
      <c r="E100" s="15"/>
      <c r="F100" s="29">
        <f>ROUND(L32+L37+L42+L47+L52+L55+L56+L57+L58+L59+L60+L61+L62+L63+L64+L65+L66+L67+L68+L69+L70+L71+L72+L73+L74+L75+L76+L77+L78+L79+L80+L81+L82+L83+L84+L85+L86+L87+L88+L89+L90+L91+L92+L93+L94+L95+L96+L97,2)</f>
        <v>0</v>
      </c>
      <c r="G100" s="30"/>
      <c r="H100" s="30"/>
      <c r="I100" s="30"/>
      <c r="J100" s="30"/>
      <c r="K100" s="30"/>
      <c r="L100" s="30"/>
      <c r="M100" s="31"/>
    </row>
    <row r="101" spans="2:14" s="1" customFormat="1" ht="11.1" customHeight="1" x14ac:dyDescent="0.2"/>
    <row r="102" spans="2:14" s="1" customFormat="1" ht="80.099999999999994" customHeight="1" x14ac:dyDescent="0.2">
      <c r="B102" s="16" t="s">
        <v>165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2.65" customHeight="1" x14ac:dyDescent="0.2"/>
    <row r="104" spans="2:14" s="1" customFormat="1" ht="110.1" customHeight="1" x14ac:dyDescent="0.2">
      <c r="B104" s="16" t="s">
        <v>166</v>
      </c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2:14" s="1" customFormat="1" ht="5.25" customHeight="1" x14ac:dyDescent="0.2"/>
    <row r="106" spans="2:14" s="1" customFormat="1" ht="110.1" customHeight="1" x14ac:dyDescent="0.2">
      <c r="B106" s="17" t="s">
        <v>167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5.25" customHeight="1" x14ac:dyDescent="0.2"/>
    <row r="108" spans="2:14" s="1" customFormat="1" ht="37.9" customHeight="1" x14ac:dyDescent="0.2">
      <c r="C108" s="26" t="s">
        <v>147</v>
      </c>
      <c r="D108" s="26"/>
      <c r="E108" s="26"/>
      <c r="F108" s="32" t="s">
        <v>148</v>
      </c>
      <c r="G108" s="32"/>
      <c r="H108" s="32"/>
      <c r="I108" s="32"/>
      <c r="J108" s="32"/>
      <c r="K108" s="32"/>
      <c r="L108" s="32"/>
    </row>
    <row r="109" spans="2:14" s="1" customFormat="1" ht="28.9" customHeight="1" x14ac:dyDescent="0.2">
      <c r="C109" s="25"/>
      <c r="D109" s="25"/>
      <c r="E109" s="25"/>
      <c r="F109" s="25"/>
      <c r="G109" s="25"/>
      <c r="H109" s="25"/>
      <c r="I109" s="25"/>
      <c r="J109" s="25"/>
      <c r="K109" s="25"/>
      <c r="L109" s="25"/>
    </row>
    <row r="110" spans="2:14" s="1" customFormat="1" ht="28.9" customHeight="1" x14ac:dyDescent="0.2">
      <c r="C110" s="25"/>
      <c r="D110" s="25"/>
      <c r="E110" s="25"/>
      <c r="F110" s="25"/>
      <c r="G110" s="25"/>
      <c r="H110" s="25"/>
      <c r="I110" s="25"/>
      <c r="J110" s="25"/>
      <c r="K110" s="25"/>
      <c r="L110" s="25"/>
    </row>
    <row r="111" spans="2:14" s="1" customFormat="1" ht="28.9" customHeight="1" x14ac:dyDescent="0.2">
      <c r="C111" s="25"/>
      <c r="D111" s="25"/>
      <c r="E111" s="25"/>
      <c r="F111" s="25"/>
      <c r="G111" s="25"/>
      <c r="H111" s="25"/>
      <c r="I111" s="25"/>
      <c r="J111" s="25"/>
      <c r="K111" s="25"/>
      <c r="L111" s="25"/>
    </row>
    <row r="112" spans="2:14" s="1" customFormat="1" ht="28.9" customHeight="1" x14ac:dyDescent="0.2">
      <c r="C112" s="25"/>
      <c r="D112" s="25"/>
      <c r="E112" s="25"/>
      <c r="F112" s="25"/>
      <c r="G112" s="25"/>
      <c r="H112" s="25"/>
      <c r="I112" s="25"/>
      <c r="J112" s="25"/>
      <c r="K112" s="25"/>
      <c r="L112" s="25"/>
    </row>
    <row r="113" spans="2:14" s="1" customFormat="1" ht="2.65" customHeight="1" x14ac:dyDescent="0.2"/>
    <row r="114" spans="2:14" s="1" customFormat="1" ht="203.1" customHeight="1" x14ac:dyDescent="0.2">
      <c r="B114" s="16" t="s">
        <v>168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1" customFormat="1" ht="2.65" customHeight="1" x14ac:dyDescent="0.2"/>
    <row r="116" spans="2:14" s="1" customFormat="1" ht="36.950000000000003" customHeight="1" x14ac:dyDescent="0.2">
      <c r="B116" s="18" t="s">
        <v>169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2:14" s="1" customFormat="1" ht="2.65" customHeight="1" x14ac:dyDescent="0.2"/>
    <row r="118" spans="2:14" s="1" customFormat="1" ht="37.9" customHeight="1" x14ac:dyDescent="0.2">
      <c r="C118" s="26" t="s">
        <v>149</v>
      </c>
      <c r="D118" s="26"/>
      <c r="E118" s="26"/>
      <c r="F118" s="27" t="s">
        <v>150</v>
      </c>
      <c r="G118" s="27"/>
      <c r="H118" s="27"/>
      <c r="I118" s="27"/>
      <c r="J118" s="27"/>
      <c r="K118" s="27"/>
      <c r="L118" s="27"/>
    </row>
    <row r="119" spans="2:14" s="1" customFormat="1" ht="28.9" customHeight="1" x14ac:dyDescent="0.2">
      <c r="C119" s="25"/>
      <c r="D119" s="25"/>
      <c r="E119" s="25"/>
      <c r="F119" s="25"/>
      <c r="G119" s="25"/>
      <c r="H119" s="25"/>
      <c r="I119" s="25"/>
      <c r="J119" s="25"/>
      <c r="K119" s="25"/>
      <c r="L119" s="25"/>
    </row>
    <row r="120" spans="2:14" s="1" customFormat="1" ht="28.9" customHeight="1" x14ac:dyDescent="0.2">
      <c r="C120" s="25"/>
      <c r="D120" s="25"/>
      <c r="E120" s="25"/>
      <c r="F120" s="25"/>
      <c r="G120" s="25"/>
      <c r="H120" s="25"/>
      <c r="I120" s="25"/>
      <c r="J120" s="25"/>
      <c r="K120" s="25"/>
      <c r="L120" s="25"/>
    </row>
    <row r="121" spans="2:14" s="1" customFormat="1" ht="28.9" customHeight="1" x14ac:dyDescent="0.2">
      <c r="C121" s="25"/>
      <c r="D121" s="25"/>
      <c r="E121" s="25"/>
      <c r="F121" s="25"/>
      <c r="G121" s="25"/>
      <c r="H121" s="25"/>
      <c r="I121" s="25"/>
      <c r="J121" s="25"/>
      <c r="K121" s="25"/>
      <c r="L121" s="25"/>
    </row>
    <row r="122" spans="2:14" s="1" customFormat="1" ht="28.9" customHeight="1" x14ac:dyDescent="0.2">
      <c r="C122" s="25"/>
      <c r="D122" s="25"/>
      <c r="E122" s="25"/>
      <c r="F122" s="25"/>
      <c r="G122" s="25"/>
      <c r="H122" s="25"/>
      <c r="I122" s="25"/>
      <c r="J122" s="25"/>
      <c r="K122" s="25"/>
      <c r="L122" s="25"/>
    </row>
    <row r="123" spans="2:14" s="1" customFormat="1" ht="2.65" customHeight="1" x14ac:dyDescent="0.2"/>
    <row r="124" spans="2:14" s="1" customFormat="1" ht="159.94999999999999" customHeight="1" x14ac:dyDescent="0.2">
      <c r="B124" s="16" t="s">
        <v>170</v>
      </c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</row>
    <row r="125" spans="2:14" s="1" customFormat="1" ht="2.65" customHeight="1" x14ac:dyDescent="0.2"/>
    <row r="126" spans="2:14" s="1" customFormat="1" ht="54.95" customHeight="1" x14ac:dyDescent="0.2">
      <c r="B126" s="16" t="s">
        <v>171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60" customHeight="1" x14ac:dyDescent="0.2">
      <c r="B128" s="17" t="s">
        <v>172</v>
      </c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</row>
    <row r="129" spans="2:14" s="1" customFormat="1" ht="2.65" customHeight="1" x14ac:dyDescent="0.2"/>
    <row r="130" spans="2:14" s="1" customFormat="1" ht="48" customHeight="1" x14ac:dyDescent="0.2">
      <c r="B130" s="17" t="s">
        <v>173</v>
      </c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</row>
    <row r="131" spans="2:14" s="1" customFormat="1" ht="2.65" customHeight="1" x14ac:dyDescent="0.2"/>
    <row r="132" spans="2:14" s="1" customFormat="1" ht="125.1" customHeight="1" x14ac:dyDescent="0.2">
      <c r="B132" s="16" t="s">
        <v>174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84.95" customHeight="1" x14ac:dyDescent="0.2">
      <c r="B134" s="16" t="s">
        <v>175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</row>
    <row r="135" spans="2:14" s="1" customFormat="1" ht="86.85" customHeight="1" x14ac:dyDescent="0.2"/>
    <row r="136" spans="2:14" s="1" customFormat="1" ht="17.649999999999999" customHeight="1" x14ac:dyDescent="0.2">
      <c r="J136" s="38" t="s">
        <v>176</v>
      </c>
      <c r="K136" s="38"/>
      <c r="L136" s="38"/>
    </row>
    <row r="137" spans="2:14" s="1" customFormat="1" ht="145.15" customHeight="1" x14ac:dyDescent="0.2"/>
    <row r="138" spans="2:14" s="1" customFormat="1" ht="81.599999999999994" customHeight="1" x14ac:dyDescent="0.2">
      <c r="B138" s="21" t="s">
        <v>177</v>
      </c>
      <c r="C138" s="21"/>
      <c r="D138" s="21"/>
      <c r="E138" s="21"/>
      <c r="F138" s="21"/>
      <c r="G138" s="21"/>
      <c r="H138" s="21"/>
      <c r="I138" s="21"/>
      <c r="J138" s="21"/>
      <c r="K138" s="21"/>
    </row>
  </sheetData>
  <mergeCells count="112">
    <mergeCell ref="L63:M63"/>
    <mergeCell ref="L64:M64"/>
    <mergeCell ref="L65:M65"/>
    <mergeCell ref="L94:M94"/>
    <mergeCell ref="L95:M95"/>
    <mergeCell ref="L96:M96"/>
    <mergeCell ref="L97:M97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67:M67"/>
    <mergeCell ref="L68:M68"/>
    <mergeCell ref="L69:M69"/>
    <mergeCell ref="J136:L136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B128:N128"/>
    <mergeCell ref="B130:N130"/>
    <mergeCell ref="B132:N132"/>
    <mergeCell ref="B134:N134"/>
    <mergeCell ref="B138:K138"/>
    <mergeCell ref="B24:M24"/>
    <mergeCell ref="B26:M26"/>
    <mergeCell ref="B29:L29"/>
    <mergeCell ref="B34:L34"/>
    <mergeCell ref="B39:L39"/>
    <mergeCell ref="C111:E111"/>
    <mergeCell ref="C112:E112"/>
    <mergeCell ref="C118:E118"/>
    <mergeCell ref="C119:E119"/>
    <mergeCell ref="C120:E120"/>
    <mergeCell ref="C121:E121"/>
    <mergeCell ref="C122:E122"/>
    <mergeCell ref="F111:L111"/>
    <mergeCell ref="F112:L112"/>
    <mergeCell ref="F118:L118"/>
    <mergeCell ref="F119:L119"/>
    <mergeCell ref="F120:L120"/>
    <mergeCell ref="F121:L121"/>
    <mergeCell ref="F122:L122"/>
    <mergeCell ref="B116:N116"/>
    <mergeCell ref="B124:N124"/>
    <mergeCell ref="B126:N126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B99:E99"/>
    <mergeCell ref="C108:E108"/>
    <mergeCell ref="C109:E109"/>
    <mergeCell ref="C110:E110"/>
    <mergeCell ref="F100:M100"/>
    <mergeCell ref="F108:L108"/>
    <mergeCell ref="B3:E3"/>
    <mergeCell ref="B5:E5"/>
    <mergeCell ref="B7:E7"/>
    <mergeCell ref="B10:E11"/>
    <mergeCell ref="B100:E100"/>
    <mergeCell ref="B102:N102"/>
    <mergeCell ref="B104:N104"/>
    <mergeCell ref="B106:N106"/>
    <mergeCell ref="B114:N114"/>
    <mergeCell ref="B4:E4"/>
    <mergeCell ref="B44:L44"/>
    <mergeCell ref="B49:L49"/>
    <mergeCell ref="B6:E6"/>
    <mergeCell ref="B8:E8"/>
    <mergeCell ref="C16:E16"/>
    <mergeCell ref="C18:E18"/>
    <mergeCell ref="C20:E20"/>
    <mergeCell ref="C22:E22"/>
    <mergeCell ref="F109:L109"/>
    <mergeCell ref="F110:L110"/>
    <mergeCell ref="F14:I14"/>
    <mergeCell ref="F99:M99"/>
    <mergeCell ref="H11:O12"/>
    <mergeCell ref="L66:M66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Paterek Łukasz</cp:lastModifiedBy>
  <cp:lastPrinted>2025-10-14T09:38:39Z</cp:lastPrinted>
  <dcterms:created xsi:type="dcterms:W3CDTF">2025-10-03T08:56:26Z</dcterms:created>
  <dcterms:modified xsi:type="dcterms:W3CDTF">2025-10-14T09:38:42Z</dcterms:modified>
</cp:coreProperties>
</file>